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cuments\GUILLE\CASA\6- Página Web\Página\deudas\"/>
    </mc:Choice>
  </mc:AlternateContent>
  <bookViews>
    <workbookView xWindow="0" yWindow="0" windowWidth="28800" windowHeight="12030"/>
  </bookViews>
  <sheets>
    <sheet name="TZXD7" sheetId="1" r:id="rId1"/>
    <sheet name="FERIADOS" sheetId="2" r:id="rId2"/>
  </sheets>
  <calcPr calcId="162913" calcMode="autoNoTable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2" i="1" l="1"/>
  <c r="R8" i="1" l="1"/>
  <c r="P12" i="1"/>
  <c r="S7" i="1" s="1"/>
  <c r="O8" i="1"/>
  <c r="D15" i="1"/>
  <c r="J9" i="1"/>
  <c r="J8" i="1"/>
  <c r="D13" i="1"/>
  <c r="D14" i="1" s="1"/>
  <c r="J7" i="1"/>
  <c r="H8" i="1"/>
  <c r="G8" i="1"/>
  <c r="G7" i="1"/>
  <c r="E8" i="1"/>
  <c r="D9" i="1" s="1"/>
  <c r="S8" i="1" l="1"/>
  <c r="T9" i="1"/>
</calcChain>
</file>

<file path=xl/sharedStrings.xml><?xml version="1.0" encoding="utf-8"?>
<sst xmlns="http://schemas.openxmlformats.org/spreadsheetml/2006/main" count="30" uniqueCount="23">
  <si>
    <t>TZXD7</t>
  </si>
  <si>
    <t>CER Emisión</t>
  </si>
  <si>
    <t>CER Liquidación</t>
  </si>
  <si>
    <t>FECHA</t>
  </si>
  <si>
    <t>Cupones</t>
  </si>
  <si>
    <t>T- 10</t>
  </si>
  <si>
    <t>CER de T-10</t>
  </si>
  <si>
    <t>TIR</t>
  </si>
  <si>
    <t>Flujo de fondos cada 100 VN</t>
  </si>
  <si>
    <t>FERIADOS</t>
  </si>
  <si>
    <t>Flujo de fondos cada 100 VN con CER proyectado</t>
  </si>
  <si>
    <t>Compro VN</t>
  </si>
  <si>
    <t>Dinero disponible</t>
  </si>
  <si>
    <t>Inversión</t>
  </si>
  <si>
    <t>Dinero al vto.</t>
  </si>
  <si>
    <t>BONCER</t>
  </si>
  <si>
    <t>HIPOTECARIO</t>
  </si>
  <si>
    <t>Valor del UVA</t>
  </si>
  <si>
    <t>=&gt; Depende de inflación futura, es un ejemplo</t>
  </si>
  <si>
    <t>Cancelo UVAs</t>
  </si>
  <si>
    <t>Costo Financiero Total del préstamo hipotecario</t>
  </si>
  <si>
    <t>Flujo de fondos en UVAs</t>
  </si>
  <si>
    <t>Monto a pagar el 15/12/2027 de no cancelar capital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</si>
</sst>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#,##0.0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5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10" fontId="3" fillId="2" borderId="1" xfId="1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/>
    </xf>
    <xf numFmtId="165" fontId="3" fillId="0" borderId="1" xfId="0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2" fillId="0" borderId="2" xfId="0" quotePrefix="1" applyFont="1" applyBorder="1" applyAlignment="1">
      <alignment vertical="top" wrapText="1"/>
    </xf>
    <xf numFmtId="0" fontId="2" fillId="0" borderId="0" xfId="0" quotePrefix="1" applyFont="1" applyBorder="1" applyAlignment="1">
      <alignment vertical="top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10" fontId="3" fillId="0" borderId="0" xfId="1" applyNumberFormat="1" applyFont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2" fillId="0" borderId="2" xfId="0" quotePrefix="1" applyFont="1" applyBorder="1" applyAlignment="1">
      <alignment horizontal="center" vertical="top" wrapText="1"/>
    </xf>
    <xf numFmtId="0" fontId="2" fillId="0" borderId="7" xfId="0" quotePrefix="1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3"/>
  <sheetViews>
    <sheetView showGridLines="0" tabSelected="1" zoomScale="70" zoomScaleNormal="70" workbookViewId="0">
      <selection activeCell="M14" sqref="M14"/>
    </sheetView>
  </sheetViews>
  <sheetFormatPr baseColWidth="10" defaultRowHeight="23.25" customHeight="1" x14ac:dyDescent="0.25"/>
  <cols>
    <col min="1" max="1" width="3" style="4" customWidth="1"/>
    <col min="2" max="2" width="16.28515625" style="4" customWidth="1"/>
    <col min="3" max="3" width="21.85546875" style="4" customWidth="1"/>
    <col min="4" max="4" width="18.42578125" style="4" bestFit="1" customWidth="1"/>
    <col min="5" max="5" width="14.85546875" style="4" bestFit="1" customWidth="1"/>
    <col min="6" max="6" width="7.140625" style="4" customWidth="1"/>
    <col min="7" max="8" width="14.7109375" style="4" bestFit="1" customWidth="1"/>
    <col min="9" max="9" width="19.42578125" style="4" customWidth="1"/>
    <col min="10" max="10" width="22.7109375" style="4" customWidth="1"/>
    <col min="11" max="14" width="11.42578125" style="4"/>
    <col min="15" max="15" width="34.5703125" style="4" customWidth="1"/>
    <col min="16" max="16" width="19.140625" style="4" customWidth="1"/>
    <col min="17" max="17" width="28.85546875" style="4" customWidth="1"/>
    <col min="18" max="18" width="26.42578125" style="4" customWidth="1"/>
    <col min="19" max="19" width="19.5703125" style="4" customWidth="1"/>
    <col min="20" max="20" width="11.42578125" style="4"/>
    <col min="21" max="21" width="12.5703125" style="4" bestFit="1" customWidth="1"/>
    <col min="22" max="16384" width="11.42578125" style="4"/>
  </cols>
  <sheetData>
    <row r="1" spans="1:21" ht="38.25" customHeight="1" x14ac:dyDescent="0.25">
      <c r="A1" s="20"/>
      <c r="B1" s="21"/>
      <c r="C1" s="30" t="s">
        <v>15</v>
      </c>
      <c r="D1" s="30"/>
      <c r="E1" s="30"/>
      <c r="F1" s="30"/>
      <c r="G1" s="30"/>
      <c r="H1" s="30"/>
      <c r="I1" s="30"/>
      <c r="J1" s="30"/>
      <c r="K1" s="21"/>
      <c r="L1" s="22"/>
      <c r="M1" s="20"/>
      <c r="N1" s="30" t="s">
        <v>16</v>
      </c>
      <c r="O1" s="30"/>
      <c r="P1" s="30"/>
      <c r="Q1" s="30"/>
      <c r="R1" s="30"/>
      <c r="S1" s="30"/>
      <c r="T1" s="21"/>
      <c r="U1" s="22"/>
    </row>
    <row r="2" spans="1:21" ht="23.25" customHeight="1" x14ac:dyDescent="0.25">
      <c r="A2" s="23"/>
      <c r="B2" s="24"/>
      <c r="C2" s="24"/>
      <c r="D2" s="24"/>
      <c r="E2" s="24"/>
      <c r="F2" s="24"/>
      <c r="G2" s="24"/>
      <c r="H2" s="24"/>
      <c r="I2" s="24"/>
      <c r="J2" s="24"/>
      <c r="K2" s="24"/>
      <c r="L2" s="25"/>
      <c r="M2" s="23"/>
      <c r="N2" s="24"/>
      <c r="O2" s="24"/>
      <c r="P2" s="24"/>
      <c r="Q2" s="24"/>
      <c r="R2" s="24"/>
      <c r="S2" s="24"/>
      <c r="T2" s="24"/>
      <c r="U2" s="25"/>
    </row>
    <row r="3" spans="1:21" ht="23.25" customHeight="1" x14ac:dyDescent="0.25">
      <c r="A3" s="23"/>
      <c r="B3" s="24"/>
      <c r="C3" s="5" t="s">
        <v>0</v>
      </c>
      <c r="D3" s="24"/>
      <c r="E3" s="24"/>
      <c r="F3" s="24"/>
      <c r="G3" s="24"/>
      <c r="H3" s="24"/>
      <c r="I3" s="24"/>
      <c r="J3" s="24"/>
      <c r="K3" s="24"/>
      <c r="L3" s="25"/>
      <c r="M3" s="23"/>
      <c r="N3" s="24"/>
      <c r="O3" s="24"/>
      <c r="P3" s="24"/>
      <c r="Q3" s="24"/>
      <c r="R3" s="24"/>
      <c r="S3" s="24"/>
      <c r="T3" s="24"/>
      <c r="U3" s="25"/>
    </row>
    <row r="4" spans="1:21" ht="23.25" customHeight="1" x14ac:dyDescent="0.25">
      <c r="A4" s="23"/>
      <c r="B4" s="24"/>
      <c r="C4" s="24"/>
      <c r="D4" s="24"/>
      <c r="E4" s="24"/>
      <c r="F4" s="24"/>
      <c r="G4" s="24"/>
      <c r="H4" s="24"/>
      <c r="I4" s="24"/>
      <c r="J4" s="24"/>
      <c r="K4" s="24"/>
      <c r="L4" s="25"/>
      <c r="M4" s="23"/>
      <c r="N4" s="24"/>
      <c r="O4" s="24"/>
      <c r="P4" s="24"/>
      <c r="Q4" s="24"/>
      <c r="R4" s="24"/>
      <c r="S4" s="24"/>
      <c r="T4" s="24"/>
      <c r="U4" s="25"/>
    </row>
    <row r="5" spans="1:21" ht="23.25" customHeight="1" x14ac:dyDescent="0.25">
      <c r="A5" s="23"/>
      <c r="B5" s="5" t="s">
        <v>1</v>
      </c>
      <c r="C5" s="5">
        <v>271.04759999999999</v>
      </c>
      <c r="D5" s="5" t="s">
        <v>2</v>
      </c>
      <c r="E5" s="5">
        <v>608.30250000000001</v>
      </c>
      <c r="F5" s="24"/>
      <c r="G5" s="5" t="s">
        <v>1</v>
      </c>
      <c r="H5" s="5">
        <v>271.04759999999999</v>
      </c>
      <c r="I5" s="24"/>
      <c r="J5" s="24"/>
      <c r="K5" s="24"/>
      <c r="L5" s="25"/>
      <c r="M5" s="23"/>
      <c r="N5" s="24"/>
      <c r="O5" s="24"/>
      <c r="P5" s="24"/>
      <c r="Q5" s="24"/>
      <c r="R5" s="24"/>
      <c r="S5" s="24"/>
      <c r="T5" s="24"/>
      <c r="U5" s="25"/>
    </row>
    <row r="6" spans="1:21" ht="66" customHeight="1" x14ac:dyDescent="0.25">
      <c r="A6" s="23"/>
      <c r="B6" s="24"/>
      <c r="C6" s="8" t="s">
        <v>3</v>
      </c>
      <c r="D6" s="8" t="s">
        <v>4</v>
      </c>
      <c r="E6" s="9" t="s">
        <v>8</v>
      </c>
      <c r="F6" s="24"/>
      <c r="G6" s="12" t="s">
        <v>3</v>
      </c>
      <c r="H6" s="12" t="s">
        <v>5</v>
      </c>
      <c r="I6" s="12" t="s">
        <v>6</v>
      </c>
      <c r="J6" s="13" t="s">
        <v>10</v>
      </c>
      <c r="K6" s="24"/>
      <c r="L6" s="25"/>
      <c r="M6" s="23"/>
      <c r="N6" s="24"/>
      <c r="O6" s="12" t="s">
        <v>3</v>
      </c>
      <c r="P6" s="13" t="s">
        <v>17</v>
      </c>
      <c r="Q6" s="24"/>
      <c r="R6" s="12" t="s">
        <v>3</v>
      </c>
      <c r="S6" s="13" t="s">
        <v>21</v>
      </c>
      <c r="T6" s="24"/>
      <c r="U6" s="25"/>
    </row>
    <row r="7" spans="1:21" ht="23.25" customHeight="1" x14ac:dyDescent="0.25">
      <c r="A7" s="23"/>
      <c r="B7" s="24"/>
      <c r="C7" s="6">
        <v>45873</v>
      </c>
      <c r="D7" s="5"/>
      <c r="E7" s="5">
        <v>-167.9</v>
      </c>
      <c r="F7" s="24"/>
      <c r="G7" s="6">
        <f>C7</f>
        <v>45873</v>
      </c>
      <c r="H7" s="6"/>
      <c r="I7" s="5"/>
      <c r="J7" s="5">
        <f>E7</f>
        <v>-167.9</v>
      </c>
      <c r="K7" s="24"/>
      <c r="L7" s="25"/>
      <c r="M7" s="23"/>
      <c r="N7" s="24"/>
      <c r="O7" s="6">
        <v>45870</v>
      </c>
      <c r="P7" s="14">
        <v>1544.05</v>
      </c>
      <c r="Q7" s="24"/>
      <c r="R7" s="6">
        <v>45870</v>
      </c>
      <c r="S7" s="14">
        <f>-P12</f>
        <v>-647.64742074414687</v>
      </c>
      <c r="T7" s="24"/>
      <c r="U7" s="25"/>
    </row>
    <row r="8" spans="1:21" ht="32.25" customHeight="1" x14ac:dyDescent="0.25">
      <c r="A8" s="23"/>
      <c r="B8" s="24"/>
      <c r="C8" s="6">
        <v>46736</v>
      </c>
      <c r="D8" s="5">
        <v>100</v>
      </c>
      <c r="E8" s="7">
        <f>100*(E5/C5)</f>
        <v>224.42644760551283</v>
      </c>
      <c r="F8" s="24"/>
      <c r="G8" s="6">
        <f>C8</f>
        <v>46736</v>
      </c>
      <c r="H8" s="6">
        <f>WORKDAY(G8,-10,FERIADOS!$B$3:$B$980)</f>
        <v>46722</v>
      </c>
      <c r="I8" s="5">
        <v>1006.9344</v>
      </c>
      <c r="J8" s="15">
        <f>(I8/H5)*100</f>
        <v>371.49725730831045</v>
      </c>
      <c r="K8" s="31" t="s">
        <v>18</v>
      </c>
      <c r="L8" s="32"/>
      <c r="M8" s="23"/>
      <c r="N8" s="24"/>
      <c r="O8" s="6">
        <f>G8</f>
        <v>46736</v>
      </c>
      <c r="P8" s="14">
        <v>2562.5700000000002</v>
      </c>
      <c r="Q8" s="18" t="s">
        <v>18</v>
      </c>
      <c r="R8" s="6">
        <f>O8</f>
        <v>46736</v>
      </c>
      <c r="S8" s="14">
        <f>-S7*((1+S9)^((R8-R7)/365))</f>
        <v>811.98319019063001</v>
      </c>
      <c r="T8" s="24"/>
      <c r="U8" s="25"/>
    </row>
    <row r="9" spans="1:21" ht="44.25" customHeight="1" x14ac:dyDescent="0.25">
      <c r="A9" s="23"/>
      <c r="B9" s="24"/>
      <c r="C9" s="10" t="s">
        <v>7</v>
      </c>
      <c r="D9" s="11">
        <f>XIRR(E7:E8,C7:C8)</f>
        <v>0.130578488111496</v>
      </c>
      <c r="E9" s="24"/>
      <c r="F9" s="24"/>
      <c r="G9" s="24"/>
      <c r="H9" s="24"/>
      <c r="I9" s="10" t="s">
        <v>7</v>
      </c>
      <c r="J9" s="11">
        <f>XIRR(J7:J8,G7:G8)</f>
        <v>0.39918517470359804</v>
      </c>
      <c r="K9" s="31"/>
      <c r="L9" s="32"/>
      <c r="M9" s="23"/>
      <c r="N9" s="24"/>
      <c r="O9" s="24"/>
      <c r="P9" s="24"/>
      <c r="Q9" s="24"/>
      <c r="R9" s="17" t="s">
        <v>20</v>
      </c>
      <c r="S9" s="11">
        <v>0.1</v>
      </c>
      <c r="T9" s="29">
        <f>XIRR(S7:S8,R7:R8)</f>
        <v>9.9999994039535522E-2</v>
      </c>
      <c r="U9" s="25"/>
    </row>
    <row r="10" spans="1:21" ht="23.25" customHeight="1" x14ac:dyDescent="0.25">
      <c r="A10" s="23"/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25"/>
      <c r="M10" s="23"/>
      <c r="N10" s="24"/>
      <c r="O10" s="24"/>
      <c r="P10" s="24"/>
      <c r="Q10" s="24"/>
      <c r="R10" s="24"/>
      <c r="S10" s="24"/>
      <c r="T10" s="24"/>
      <c r="U10" s="25"/>
    </row>
    <row r="11" spans="1:21" ht="23.25" customHeight="1" x14ac:dyDescent="0.25">
      <c r="A11" s="23"/>
      <c r="B11" s="24"/>
      <c r="C11" s="24"/>
      <c r="D11" s="24"/>
      <c r="E11" s="24"/>
      <c r="F11" s="24"/>
      <c r="G11" s="24"/>
      <c r="H11" s="24"/>
      <c r="I11" s="24"/>
      <c r="J11" s="24"/>
      <c r="K11" s="24"/>
      <c r="L11" s="25"/>
      <c r="M11" s="23"/>
      <c r="N11" s="24"/>
      <c r="O11" s="5" t="s">
        <v>12</v>
      </c>
      <c r="P11" s="14">
        <v>1000000</v>
      </c>
      <c r="Q11" s="24"/>
      <c r="R11" s="24"/>
      <c r="S11" s="24"/>
      <c r="T11" s="24"/>
      <c r="U11" s="25"/>
    </row>
    <row r="12" spans="1:21" ht="23.25" customHeight="1" x14ac:dyDescent="0.25">
      <c r="A12" s="23"/>
      <c r="B12" s="24"/>
      <c r="C12" s="5" t="s">
        <v>12</v>
      </c>
      <c r="D12" s="14">
        <v>1000000</v>
      </c>
      <c r="E12" s="24"/>
      <c r="F12" s="24"/>
      <c r="G12" s="24"/>
      <c r="H12" s="24"/>
      <c r="I12" s="24"/>
      <c r="J12" s="24"/>
      <c r="K12" s="24"/>
      <c r="L12" s="25"/>
      <c r="M12" s="23"/>
      <c r="N12" s="24"/>
      <c r="O12" s="5" t="s">
        <v>19</v>
      </c>
      <c r="P12" s="14">
        <f>P11/P7</f>
        <v>647.64742074414687</v>
      </c>
      <c r="Q12" s="24"/>
      <c r="R12" s="33" t="s">
        <v>22</v>
      </c>
      <c r="S12" s="34">
        <f>S8*P8</f>
        <v>2080763.7636868029</v>
      </c>
      <c r="T12" s="24"/>
      <c r="U12" s="25"/>
    </row>
    <row r="13" spans="1:21" ht="23.25" customHeight="1" x14ac:dyDescent="0.25">
      <c r="A13" s="23"/>
      <c r="B13" s="24"/>
      <c r="C13" s="5" t="s">
        <v>11</v>
      </c>
      <c r="D13" s="16">
        <f>ROUNDDOWN(D12/(-E7/100),0)</f>
        <v>595592</v>
      </c>
      <c r="E13" s="24"/>
      <c r="F13" s="24"/>
      <c r="G13" s="24"/>
      <c r="H13" s="24"/>
      <c r="I13" s="24"/>
      <c r="J13" s="24"/>
      <c r="K13" s="24"/>
      <c r="L13" s="25"/>
      <c r="M13" s="23"/>
      <c r="N13" s="24"/>
      <c r="O13" s="24"/>
      <c r="P13" s="24"/>
      <c r="Q13" s="24"/>
      <c r="R13" s="33"/>
      <c r="S13" s="34"/>
      <c r="T13" s="24"/>
      <c r="U13" s="25"/>
    </row>
    <row r="14" spans="1:21" ht="36" customHeight="1" x14ac:dyDescent="0.25">
      <c r="A14" s="23"/>
      <c r="B14" s="24"/>
      <c r="C14" s="5" t="s">
        <v>13</v>
      </c>
      <c r="D14" s="16">
        <f>D13*(-E7/100)</f>
        <v>999998.96799999999</v>
      </c>
      <c r="E14" s="24"/>
      <c r="F14" s="24"/>
      <c r="G14" s="24"/>
      <c r="H14" s="24"/>
      <c r="I14" s="24"/>
      <c r="J14" s="24"/>
      <c r="K14" s="24"/>
      <c r="L14" s="25"/>
      <c r="M14" s="23"/>
      <c r="N14" s="24"/>
      <c r="O14" s="24"/>
      <c r="P14" s="24"/>
      <c r="Q14" s="24"/>
      <c r="R14" s="33"/>
      <c r="S14" s="34"/>
      <c r="T14" s="24"/>
      <c r="U14" s="25"/>
    </row>
    <row r="15" spans="1:21" ht="23.25" customHeight="1" x14ac:dyDescent="0.25">
      <c r="A15" s="23"/>
      <c r="B15" s="24"/>
      <c r="C15" s="5" t="s">
        <v>14</v>
      </c>
      <c r="D15" s="16">
        <f>D13*J8/100</f>
        <v>2212607.9447477125</v>
      </c>
      <c r="E15" s="24"/>
      <c r="F15" s="24"/>
      <c r="G15" s="24"/>
      <c r="H15" s="24"/>
      <c r="I15" s="24"/>
      <c r="J15" s="24"/>
      <c r="K15" s="24"/>
      <c r="L15" s="25"/>
      <c r="M15" s="23"/>
      <c r="N15" s="24"/>
      <c r="O15" s="24"/>
      <c r="P15" s="24"/>
      <c r="Q15" s="24"/>
      <c r="R15" s="19"/>
      <c r="S15" s="24"/>
      <c r="T15" s="24"/>
      <c r="U15" s="25"/>
    </row>
    <row r="16" spans="1:21" ht="23.25" customHeight="1" x14ac:dyDescent="0.25">
      <c r="A16" s="23"/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5"/>
      <c r="M16" s="23"/>
      <c r="N16" s="24"/>
      <c r="O16" s="24"/>
      <c r="P16" s="24"/>
      <c r="Q16" s="24"/>
      <c r="R16" s="19"/>
      <c r="S16" s="24"/>
      <c r="T16" s="24"/>
      <c r="U16" s="25"/>
    </row>
    <row r="17" spans="1:21" ht="23.25" customHeight="1" x14ac:dyDescent="0.25">
      <c r="A17" s="23"/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5"/>
      <c r="M17" s="23"/>
      <c r="N17" s="24"/>
      <c r="O17" s="24"/>
      <c r="P17" s="24"/>
      <c r="Q17" s="24"/>
      <c r="R17" s="24"/>
      <c r="S17" s="24"/>
      <c r="T17" s="24"/>
      <c r="U17" s="25"/>
    </row>
    <row r="18" spans="1:21" ht="23.25" customHeight="1" x14ac:dyDescent="0.25">
      <c r="A18" s="23"/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5"/>
      <c r="M18" s="23"/>
      <c r="N18" s="24"/>
      <c r="O18" s="24"/>
      <c r="P18" s="24"/>
      <c r="Q18" s="24"/>
      <c r="R18" s="24"/>
      <c r="S18" s="24"/>
      <c r="T18" s="24"/>
      <c r="U18" s="25"/>
    </row>
    <row r="19" spans="1:21" ht="23.25" customHeight="1" x14ac:dyDescent="0.25">
      <c r="A19" s="23"/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5"/>
      <c r="M19" s="23"/>
      <c r="N19" s="24"/>
      <c r="O19" s="24"/>
      <c r="P19" s="24"/>
      <c r="Q19" s="24"/>
      <c r="R19" s="24"/>
      <c r="S19" s="24"/>
      <c r="T19" s="24"/>
      <c r="U19" s="25"/>
    </row>
    <row r="20" spans="1:21" ht="23.25" customHeight="1" x14ac:dyDescent="0.25">
      <c r="A20" s="23"/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5"/>
      <c r="M20" s="23"/>
      <c r="N20" s="24"/>
      <c r="O20" s="24"/>
      <c r="P20" s="24"/>
      <c r="Q20" s="24"/>
      <c r="R20" s="24"/>
      <c r="S20" s="24"/>
      <c r="T20" s="24"/>
      <c r="U20" s="25"/>
    </row>
    <row r="21" spans="1:21" ht="23.25" customHeight="1" x14ac:dyDescent="0.25">
      <c r="A21" s="23"/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5"/>
      <c r="M21" s="23"/>
      <c r="N21" s="24"/>
      <c r="O21" s="24"/>
      <c r="P21" s="24"/>
      <c r="Q21" s="24"/>
      <c r="R21" s="24"/>
      <c r="S21" s="24"/>
      <c r="T21" s="24"/>
      <c r="U21" s="25"/>
    </row>
    <row r="22" spans="1:21" ht="23.25" customHeight="1" x14ac:dyDescent="0.25">
      <c r="A22" s="23"/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5"/>
      <c r="M22" s="23"/>
      <c r="N22" s="24"/>
      <c r="O22" s="24"/>
      <c r="P22" s="24"/>
      <c r="Q22" s="24"/>
      <c r="R22" s="24"/>
      <c r="S22" s="24"/>
      <c r="T22" s="24"/>
      <c r="U22" s="25"/>
    </row>
    <row r="23" spans="1:21" ht="23.25" customHeight="1" thickBot="1" x14ac:dyDescent="0.3">
      <c r="A23" s="26"/>
      <c r="B23" s="27"/>
      <c r="C23" s="27"/>
      <c r="D23" s="27"/>
      <c r="E23" s="27"/>
      <c r="F23" s="27"/>
      <c r="G23" s="27"/>
      <c r="H23" s="27"/>
      <c r="I23" s="27"/>
      <c r="J23" s="27"/>
      <c r="K23" s="27"/>
      <c r="L23" s="28"/>
      <c r="M23" s="26"/>
      <c r="N23" s="27"/>
      <c r="O23" s="27"/>
      <c r="P23" s="27"/>
      <c r="Q23" s="27"/>
      <c r="R23" s="27"/>
      <c r="S23" s="27"/>
      <c r="T23" s="27"/>
      <c r="U23" s="28"/>
    </row>
  </sheetData>
  <mergeCells count="5">
    <mergeCell ref="N1:S1"/>
    <mergeCell ref="C1:J1"/>
    <mergeCell ref="K8:L9"/>
    <mergeCell ref="R12:R14"/>
    <mergeCell ref="S12:S1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98"/>
  <sheetViews>
    <sheetView showGridLines="0" topLeftCell="A62" workbookViewId="0">
      <selection activeCell="D8" sqref="D8"/>
    </sheetView>
  </sheetViews>
  <sheetFormatPr baseColWidth="10" defaultRowHeight="15" x14ac:dyDescent="0.25"/>
  <cols>
    <col min="1" max="16384" width="11.42578125" style="1"/>
  </cols>
  <sheetData>
    <row r="2" spans="2:2" x14ac:dyDescent="0.25">
      <c r="B2" s="2" t="s">
        <v>9</v>
      </c>
    </row>
    <row r="3" spans="2:2" x14ac:dyDescent="0.25">
      <c r="B3" s="3">
        <v>44197</v>
      </c>
    </row>
    <row r="4" spans="2:2" x14ac:dyDescent="0.25">
      <c r="B4" s="3">
        <v>44242</v>
      </c>
    </row>
    <row r="5" spans="2:2" x14ac:dyDescent="0.25">
      <c r="B5" s="3">
        <v>44243</v>
      </c>
    </row>
    <row r="6" spans="2:2" x14ac:dyDescent="0.25">
      <c r="B6" s="3">
        <v>44279</v>
      </c>
    </row>
    <row r="7" spans="2:2" x14ac:dyDescent="0.25">
      <c r="B7" s="3">
        <v>44287</v>
      </c>
    </row>
    <row r="8" spans="2:2" x14ac:dyDescent="0.25">
      <c r="B8" s="3">
        <v>44288</v>
      </c>
    </row>
    <row r="9" spans="2:2" x14ac:dyDescent="0.25">
      <c r="B9" s="3">
        <v>44340</v>
      </c>
    </row>
    <row r="10" spans="2:2" x14ac:dyDescent="0.25">
      <c r="B10" s="3">
        <v>44341</v>
      </c>
    </row>
    <row r="11" spans="2:2" x14ac:dyDescent="0.25">
      <c r="B11" s="3">
        <v>44368</v>
      </c>
    </row>
    <row r="12" spans="2:2" x14ac:dyDescent="0.25">
      <c r="B12" s="3">
        <v>44386</v>
      </c>
    </row>
    <row r="13" spans="2:2" x14ac:dyDescent="0.25">
      <c r="B13" s="3">
        <v>44424</v>
      </c>
    </row>
    <row r="14" spans="2:2" x14ac:dyDescent="0.25">
      <c r="B14" s="3">
        <v>44477</v>
      </c>
    </row>
    <row r="15" spans="2:2" x14ac:dyDescent="0.25">
      <c r="B15" s="3">
        <v>44480</v>
      </c>
    </row>
    <row r="16" spans="2:2" x14ac:dyDescent="0.25">
      <c r="B16" s="3">
        <v>44522</v>
      </c>
    </row>
    <row r="17" spans="2:2" x14ac:dyDescent="0.25">
      <c r="B17" s="3">
        <v>44538</v>
      </c>
    </row>
    <row r="18" spans="2:2" x14ac:dyDescent="0.25">
      <c r="B18" s="3">
        <v>44554</v>
      </c>
    </row>
    <row r="19" spans="2:2" x14ac:dyDescent="0.25">
      <c r="B19" s="3">
        <v>44561</v>
      </c>
    </row>
    <row r="20" spans="2:2" x14ac:dyDescent="0.25">
      <c r="B20" s="3">
        <v>44562</v>
      </c>
    </row>
    <row r="21" spans="2:2" x14ac:dyDescent="0.25">
      <c r="B21" s="3">
        <v>44620</v>
      </c>
    </row>
    <row r="22" spans="2:2" x14ac:dyDescent="0.25">
      <c r="B22" s="3">
        <v>44621</v>
      </c>
    </row>
    <row r="23" spans="2:2" x14ac:dyDescent="0.25">
      <c r="B23" s="3">
        <v>44644</v>
      </c>
    </row>
    <row r="24" spans="2:2" x14ac:dyDescent="0.25">
      <c r="B24" s="3">
        <v>44653</v>
      </c>
    </row>
    <row r="25" spans="2:2" x14ac:dyDescent="0.25">
      <c r="B25" s="3">
        <v>44665</v>
      </c>
    </row>
    <row r="26" spans="2:2" x14ac:dyDescent="0.25">
      <c r="B26" s="3">
        <v>44666</v>
      </c>
    </row>
    <row r="27" spans="2:2" x14ac:dyDescent="0.25">
      <c r="B27" s="3">
        <v>44682</v>
      </c>
    </row>
    <row r="28" spans="2:2" x14ac:dyDescent="0.25">
      <c r="B28" s="3">
        <v>44699</v>
      </c>
    </row>
    <row r="29" spans="2:2" x14ac:dyDescent="0.25">
      <c r="B29" s="3">
        <v>44706</v>
      </c>
    </row>
    <row r="30" spans="2:2" x14ac:dyDescent="0.25">
      <c r="B30" s="3">
        <v>44729</v>
      </c>
    </row>
    <row r="31" spans="2:2" x14ac:dyDescent="0.25">
      <c r="B31" s="3">
        <v>44732</v>
      </c>
    </row>
    <row r="32" spans="2:2" x14ac:dyDescent="0.25">
      <c r="B32" s="3">
        <v>44751</v>
      </c>
    </row>
    <row r="33" spans="2:2" x14ac:dyDescent="0.25">
      <c r="B33" s="3">
        <v>44788</v>
      </c>
    </row>
    <row r="34" spans="2:2" x14ac:dyDescent="0.25">
      <c r="B34" s="3">
        <v>44806</v>
      </c>
    </row>
    <row r="35" spans="2:2" x14ac:dyDescent="0.25">
      <c r="B35" s="3">
        <v>44841</v>
      </c>
    </row>
    <row r="36" spans="2:2" x14ac:dyDescent="0.25">
      <c r="B36" s="3">
        <v>44844</v>
      </c>
    </row>
    <row r="37" spans="2:2" x14ac:dyDescent="0.25">
      <c r="B37" s="3">
        <v>44885</v>
      </c>
    </row>
    <row r="38" spans="2:2" x14ac:dyDescent="0.25">
      <c r="B38" s="3">
        <v>44886</v>
      </c>
    </row>
    <row r="39" spans="2:2" x14ac:dyDescent="0.25">
      <c r="B39" s="3">
        <v>44903</v>
      </c>
    </row>
    <row r="40" spans="2:2" x14ac:dyDescent="0.25">
      <c r="B40" s="3">
        <v>44904</v>
      </c>
    </row>
    <row r="41" spans="2:2" x14ac:dyDescent="0.25">
      <c r="B41" s="3">
        <v>44920</v>
      </c>
    </row>
    <row r="42" spans="2:2" x14ac:dyDescent="0.25">
      <c r="B42" s="3">
        <v>44927</v>
      </c>
    </row>
    <row r="43" spans="2:2" x14ac:dyDescent="0.25">
      <c r="B43" s="3">
        <v>44977</v>
      </c>
    </row>
    <row r="44" spans="2:2" x14ac:dyDescent="0.25">
      <c r="B44" s="3">
        <v>44978</v>
      </c>
    </row>
    <row r="45" spans="2:2" x14ac:dyDescent="0.25">
      <c r="B45" s="3">
        <v>45009</v>
      </c>
    </row>
    <row r="46" spans="2:2" x14ac:dyDescent="0.25">
      <c r="B46" s="3">
        <v>45018</v>
      </c>
    </row>
    <row r="47" spans="2:2" x14ac:dyDescent="0.25">
      <c r="B47" s="3">
        <v>45022</v>
      </c>
    </row>
    <row r="48" spans="2:2" x14ac:dyDescent="0.25">
      <c r="B48" s="3">
        <v>45023</v>
      </c>
    </row>
    <row r="49" spans="2:2" x14ac:dyDescent="0.25">
      <c r="B49" s="3">
        <v>45047</v>
      </c>
    </row>
    <row r="50" spans="2:2" x14ac:dyDescent="0.25">
      <c r="B50" s="3">
        <v>45071</v>
      </c>
    </row>
    <row r="51" spans="2:2" x14ac:dyDescent="0.25">
      <c r="B51" s="3">
        <v>45072</v>
      </c>
    </row>
    <row r="52" spans="2:2" x14ac:dyDescent="0.25">
      <c r="B52" s="3">
        <v>45094</v>
      </c>
    </row>
    <row r="53" spans="2:2" x14ac:dyDescent="0.25">
      <c r="B53" s="3">
        <v>45096</v>
      </c>
    </row>
    <row r="54" spans="2:2" x14ac:dyDescent="0.25">
      <c r="B54" s="3">
        <v>45097</v>
      </c>
    </row>
    <row r="55" spans="2:2" x14ac:dyDescent="0.25">
      <c r="B55" s="3">
        <v>45116</v>
      </c>
    </row>
    <row r="56" spans="2:2" x14ac:dyDescent="0.25">
      <c r="B56" s="3">
        <v>45159</v>
      </c>
    </row>
    <row r="57" spans="2:2" x14ac:dyDescent="0.25">
      <c r="B57" s="3">
        <v>45212</v>
      </c>
    </row>
    <row r="58" spans="2:2" x14ac:dyDescent="0.25">
      <c r="B58" s="3">
        <v>45215</v>
      </c>
    </row>
    <row r="59" spans="2:2" x14ac:dyDescent="0.25">
      <c r="B59" s="3">
        <v>45236</v>
      </c>
    </row>
    <row r="60" spans="2:2" x14ac:dyDescent="0.25">
      <c r="B60" s="3">
        <v>45250</v>
      </c>
    </row>
    <row r="61" spans="2:2" x14ac:dyDescent="0.25">
      <c r="B61" s="3">
        <v>45268</v>
      </c>
    </row>
    <row r="62" spans="2:2" x14ac:dyDescent="0.25">
      <c r="B62" s="3">
        <v>45285</v>
      </c>
    </row>
    <row r="63" spans="2:2" x14ac:dyDescent="0.25">
      <c r="B63" s="3">
        <v>45292</v>
      </c>
    </row>
    <row r="64" spans="2:2" x14ac:dyDescent="0.25">
      <c r="B64" s="3">
        <v>45334</v>
      </c>
    </row>
    <row r="65" spans="2:2" x14ac:dyDescent="0.25">
      <c r="B65" s="3">
        <v>45335</v>
      </c>
    </row>
    <row r="66" spans="2:2" x14ac:dyDescent="0.25">
      <c r="B66" s="3">
        <v>45379</v>
      </c>
    </row>
    <row r="67" spans="2:2" x14ac:dyDescent="0.25">
      <c r="B67" s="3">
        <v>45380</v>
      </c>
    </row>
    <row r="68" spans="2:2" x14ac:dyDescent="0.25">
      <c r="B68" s="3">
        <v>45383</v>
      </c>
    </row>
    <row r="69" spans="2:2" x14ac:dyDescent="0.25">
      <c r="B69" s="3">
        <v>45384</v>
      </c>
    </row>
    <row r="70" spans="2:2" x14ac:dyDescent="0.25">
      <c r="B70" s="3">
        <v>45413</v>
      </c>
    </row>
    <row r="71" spans="2:2" x14ac:dyDescent="0.25">
      <c r="B71" s="3">
        <v>45460</v>
      </c>
    </row>
    <row r="72" spans="2:2" x14ac:dyDescent="0.25">
      <c r="B72" s="3">
        <v>45463</v>
      </c>
    </row>
    <row r="73" spans="2:2" x14ac:dyDescent="0.25">
      <c r="B73" s="3">
        <v>45464</v>
      </c>
    </row>
    <row r="74" spans="2:2" x14ac:dyDescent="0.25">
      <c r="B74" s="3">
        <v>45482</v>
      </c>
    </row>
    <row r="75" spans="2:2" x14ac:dyDescent="0.25">
      <c r="B75" s="3">
        <v>45576</v>
      </c>
    </row>
    <row r="76" spans="2:2" x14ac:dyDescent="0.25">
      <c r="B76" s="3">
        <v>45602</v>
      </c>
    </row>
    <row r="77" spans="2:2" x14ac:dyDescent="0.25">
      <c r="B77" s="3">
        <v>45614</v>
      </c>
    </row>
    <row r="78" spans="2:2" x14ac:dyDescent="0.25">
      <c r="B78" s="3">
        <v>45650</v>
      </c>
    </row>
    <row r="79" spans="2:2" x14ac:dyDescent="0.25">
      <c r="B79" s="3">
        <v>45651</v>
      </c>
    </row>
    <row r="80" spans="2:2" x14ac:dyDescent="0.25">
      <c r="B80" s="3">
        <v>45657</v>
      </c>
    </row>
    <row r="81" spans="2:2" x14ac:dyDescent="0.25">
      <c r="B81" s="3">
        <v>45658</v>
      </c>
    </row>
    <row r="82" spans="2:2" x14ac:dyDescent="0.25">
      <c r="B82" s="3">
        <v>45719</v>
      </c>
    </row>
    <row r="83" spans="2:2" x14ac:dyDescent="0.25">
      <c r="B83" s="3">
        <v>45720</v>
      </c>
    </row>
    <row r="84" spans="2:2" x14ac:dyDescent="0.25">
      <c r="B84" s="3">
        <v>45740</v>
      </c>
    </row>
    <row r="85" spans="2:2" x14ac:dyDescent="0.25">
      <c r="B85" s="3">
        <v>45749</v>
      </c>
    </row>
    <row r="86" spans="2:2" x14ac:dyDescent="0.25">
      <c r="B86" s="3">
        <v>45764</v>
      </c>
    </row>
    <row r="87" spans="2:2" x14ac:dyDescent="0.25">
      <c r="B87" s="3">
        <v>45765</v>
      </c>
    </row>
    <row r="88" spans="2:2" x14ac:dyDescent="0.25">
      <c r="B88" s="3">
        <v>45778</v>
      </c>
    </row>
    <row r="89" spans="2:2" x14ac:dyDescent="0.25">
      <c r="B89" s="3">
        <v>45779</v>
      </c>
    </row>
    <row r="90" spans="2:2" x14ac:dyDescent="0.25">
      <c r="B90" s="3">
        <v>45824</v>
      </c>
    </row>
    <row r="91" spans="2:2" x14ac:dyDescent="0.25">
      <c r="B91" s="3">
        <v>45828</v>
      </c>
    </row>
    <row r="92" spans="2:2" x14ac:dyDescent="0.25">
      <c r="B92" s="3">
        <v>45847</v>
      </c>
    </row>
    <row r="93" spans="2:2" x14ac:dyDescent="0.25">
      <c r="B93" s="3">
        <v>45884</v>
      </c>
    </row>
    <row r="94" spans="2:2" x14ac:dyDescent="0.25">
      <c r="B94" s="3">
        <v>45982</v>
      </c>
    </row>
    <row r="95" spans="2:2" x14ac:dyDescent="0.25">
      <c r="B95" s="3">
        <v>45985</v>
      </c>
    </row>
    <row r="96" spans="2:2" x14ac:dyDescent="0.25">
      <c r="B96" s="3">
        <v>45999</v>
      </c>
    </row>
    <row r="97" spans="2:2" x14ac:dyDescent="0.25">
      <c r="B97" s="3">
        <v>46016</v>
      </c>
    </row>
    <row r="98" spans="2:2" x14ac:dyDescent="0.25">
      <c r="B98" s="3">
        <v>46023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TZXD7</vt:lpstr>
      <vt:lpstr>FERIADOS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2025-08-03T17:44:54Z</dcterms:created>
  <dcterms:modified xsi:type="dcterms:W3CDTF">2025-08-03T18:54:04Z</dcterms:modified>
</cp:coreProperties>
</file>